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'Лист1'!$A$1:$AU$52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Generozova</author>
  </authors>
  <commentList>
    <comment ref="Q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Демонтаж 28,5 кв.м</t>
        </r>
      </text>
    </comment>
    <comment ref="S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75 вдоль дома</t>
        </r>
      </text>
    </comment>
    <comment ref="W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Демонтаж 9 кв.м с а/б порытием. Установка 12 кв. укладка а/б 10,2, установка б/к 10 шт. Все разбросано по видам работ размер 2х6
</t>
        </r>
      </text>
    </comment>
    <comment ref="AG13" authorId="1">
      <text>
        <r>
          <rPr>
            <b/>
            <sz val="8"/>
            <rFont val="Tahoma"/>
            <family val="2"/>
          </rPr>
          <t>Generozova:</t>
        </r>
        <r>
          <rPr>
            <sz val="8"/>
            <rFont val="Tahoma"/>
            <family val="2"/>
          </rPr>
          <t xml:space="preserve">
размер 203
 б/к 78
</t>
        </r>
      </text>
    </comment>
    <comment ref="U15" authorId="1">
      <text>
        <r>
          <rPr>
            <b/>
            <sz val="8"/>
            <rFont val="Tahoma"/>
            <family val="2"/>
          </rPr>
          <t>Generozova:</t>
        </r>
        <r>
          <rPr>
            <sz val="8"/>
            <rFont val="Tahoma"/>
            <family val="2"/>
          </rPr>
          <t xml:space="preserve">
1,5х3,9, 13 ступ
</t>
        </r>
      </text>
    </comment>
    <comment ref="W15" authorId="1">
      <text>
        <r>
          <rPr>
            <b/>
            <sz val="8"/>
            <rFont val="Tahoma"/>
            <family val="2"/>
          </rPr>
          <t>Generozova:</t>
        </r>
        <r>
          <rPr>
            <sz val="8"/>
            <rFont val="Tahoma"/>
            <family val="2"/>
          </rPr>
          <t xml:space="preserve">
5,3х3,7
</t>
        </r>
      </text>
    </comment>
    <comment ref="AG12" authorId="1">
      <text>
        <r>
          <rPr>
            <b/>
            <sz val="8"/>
            <rFont val="Tahoma"/>
            <family val="2"/>
          </rPr>
          <t>Generozova:</t>
        </r>
        <r>
          <rPr>
            <sz val="8"/>
            <rFont val="Tahoma"/>
            <family val="2"/>
          </rPr>
          <t xml:space="preserve">
б/к 57</t>
        </r>
      </text>
    </comment>
  </commentList>
</comments>
</file>

<file path=xl/sharedStrings.xml><?xml version="1.0" encoding="utf-8"?>
<sst xmlns="http://schemas.openxmlformats.org/spreadsheetml/2006/main" count="118" uniqueCount="67">
  <si>
    <t>№ п/п</t>
  </si>
  <si>
    <t>Адрес дворовой территории</t>
  </si>
  <si>
    <t>Площадь тыс. кв.м</t>
  </si>
  <si>
    <t>ЗАТРАТЫ НА РАБОТЫ КАПИТАЛЬНОГО ХАРАКТЕРА</t>
  </si>
  <si>
    <t>Ремонт асфаль-товых покрытий</t>
  </si>
  <si>
    <t>Прочие работы</t>
  </si>
  <si>
    <t>улица</t>
  </si>
  <si>
    <t>дом</t>
  </si>
  <si>
    <t>кор.</t>
  </si>
  <si>
    <t>кв.м.</t>
  </si>
  <si>
    <t>тыс.руб</t>
  </si>
  <si>
    <t>кв.м</t>
  </si>
  <si>
    <t>п/м</t>
  </si>
  <si>
    <t>п.м</t>
  </si>
  <si>
    <t>шт.</t>
  </si>
  <si>
    <t>тыс. руб</t>
  </si>
  <si>
    <t>Ереванская ул.</t>
  </si>
  <si>
    <t>Кантемировская ул</t>
  </si>
  <si>
    <t>Кавказский б-р</t>
  </si>
  <si>
    <t xml:space="preserve">Пролетарский пр-т </t>
  </si>
  <si>
    <t>Севанская  ул.</t>
  </si>
  <si>
    <t>ИТОГО по капитальному ремонту:</t>
  </si>
  <si>
    <t>Устройство гостевых парковоч-ных карманов</t>
  </si>
  <si>
    <t>Установка бортового камня</t>
  </si>
  <si>
    <t>Установка садового  бортового камня</t>
  </si>
  <si>
    <t>Капиталь-ный ремонт газона</t>
  </si>
  <si>
    <t>Устройство пешеход-ного тротуара с асфальто-вым покрытием</t>
  </si>
  <si>
    <t>Установка, ремонт огражде-ний</t>
  </si>
  <si>
    <t>Ремонт лестниц</t>
  </si>
  <si>
    <t>Устройство контейнер-ных площадок</t>
  </si>
  <si>
    <t>Устрой-ство спортив-ного комплек-са</t>
  </si>
  <si>
    <t>Устрой-ство игрово-го комп-лекса</t>
  </si>
  <si>
    <t>Установка МАФ              (кол-во детских площадок)</t>
  </si>
  <si>
    <t>Устройство межквартальных городков с устройством резинового покрытия</t>
  </si>
  <si>
    <t>Устройство синтетического вокрытия на детской площадке с устройством основания и установкой садового, бортового камня</t>
  </si>
  <si>
    <t>Итого затраты на работы капиталь-ного характера</t>
  </si>
  <si>
    <t>ЗАТРАТЫ НА ТЕКУЩИЙ РЕМОНТ</t>
  </si>
  <si>
    <t>Текущий ремонт асфальта и лестниц</t>
  </si>
  <si>
    <t>Ремонт газонов</t>
  </si>
  <si>
    <t>Замена бортового камня</t>
  </si>
  <si>
    <t>Прочие расходы</t>
  </si>
  <si>
    <t>Итого затраты на текущий ремонт</t>
  </si>
  <si>
    <t>тыс. руб.</t>
  </si>
  <si>
    <t>замена</t>
  </si>
  <si>
    <t>ремонт</t>
  </si>
  <si>
    <t>Текущий ремонт</t>
  </si>
  <si>
    <t>3</t>
  </si>
  <si>
    <t>5</t>
  </si>
  <si>
    <t>Веселая ул.</t>
  </si>
  <si>
    <t>Каспийская ул.</t>
  </si>
  <si>
    <t>Пролетарский пр-т</t>
  </si>
  <si>
    <t>Кантемировская</t>
  </si>
  <si>
    <t>Бехтерева ул.</t>
  </si>
  <si>
    <t>2</t>
  </si>
  <si>
    <t xml:space="preserve">Кантемировская ул. </t>
  </si>
  <si>
    <t>Севанская ул.</t>
  </si>
  <si>
    <t>Работы капитального характера</t>
  </si>
  <si>
    <t>ИТОГО</t>
  </si>
  <si>
    <t>ИТОГО по текущему ремонту</t>
  </si>
  <si>
    <t>(работы капитального характера и текущий ремонт)</t>
  </si>
  <si>
    <t xml:space="preserve">регламентные работы </t>
  </si>
  <si>
    <t>капиталька</t>
  </si>
  <si>
    <t>текущий ремонт</t>
  </si>
  <si>
    <t>Титульный список  работ по благоустройству дворовых территорий  района Царицыно в 2013 году.</t>
  </si>
  <si>
    <t>Приложение к решению муниципального Собрания внутригородского муниципального образования Царицыно в городе Москве от 22.10.2012 №МЦА-03-42</t>
  </si>
  <si>
    <t xml:space="preserve">Руководитель внутригородского муниципального образования Царицыно в городе Москве                                                                                                                                                      </t>
  </si>
  <si>
    <t>Е.Н. Грачев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</si>
</sst>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left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left" vertical="center"/>
    </xf>
    <xf numFmtId="1" fontId="14" fillId="33" borderId="10" xfId="0" applyNumberFormat="1" applyFont="1" applyFill="1" applyBorder="1" applyAlignment="1">
      <alignment horizontal="center" vertical="center" wrapText="1"/>
    </xf>
    <xf numFmtId="16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164" fontId="1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left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22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3"/>
  <sheetViews>
    <sheetView tabSelected="1" zoomScaleSheetLayoutView="70" zoomScalePageLayoutView="0" workbookViewId="0" topLeftCell="A1">
      <selection activeCell="AS51" sqref="AS51"/>
    </sheetView>
  </sheetViews>
  <sheetFormatPr defaultColWidth="9.140625" defaultRowHeight="15"/>
  <cols>
    <col min="1" max="1" width="9.140625" style="1" customWidth="1"/>
    <col min="2" max="2" width="15.28125" style="1" customWidth="1"/>
    <col min="3" max="3" width="4.8515625" style="1" customWidth="1"/>
    <col min="4" max="4" width="4.57421875" style="1" customWidth="1"/>
    <col min="5" max="5" width="9.7109375" style="1" customWidth="1"/>
    <col min="6" max="6" width="9.140625" style="1" hidden="1" customWidth="1"/>
    <col min="7" max="7" width="8.00390625" style="1" customWidth="1"/>
    <col min="8" max="8" width="9.140625" style="1" hidden="1" customWidth="1"/>
    <col min="9" max="9" width="6.00390625" style="1" customWidth="1"/>
    <col min="10" max="10" width="0.13671875" style="1" customWidth="1"/>
    <col min="11" max="11" width="6.421875" style="1" customWidth="1"/>
    <col min="12" max="12" width="0" style="1" hidden="1" customWidth="1"/>
    <col min="13" max="13" width="7.00390625" style="1" customWidth="1"/>
    <col min="14" max="14" width="0" style="1" hidden="1" customWidth="1"/>
    <col min="15" max="15" width="7.421875" style="1" customWidth="1"/>
    <col min="16" max="16" width="0" style="1" hidden="1" customWidth="1"/>
    <col min="17" max="17" width="7.8515625" style="1" customWidth="1"/>
    <col min="18" max="18" width="0" style="1" hidden="1" customWidth="1"/>
    <col min="19" max="19" width="6.57421875" style="1" customWidth="1"/>
    <col min="20" max="20" width="0" style="1" hidden="1" customWidth="1"/>
    <col min="21" max="21" width="5.8515625" style="1" customWidth="1"/>
    <col min="22" max="22" width="0" style="1" hidden="1" customWidth="1"/>
    <col min="23" max="23" width="6.57421875" style="1" customWidth="1"/>
    <col min="24" max="24" width="0" style="1" hidden="1" customWidth="1"/>
    <col min="25" max="25" width="7.57421875" style="1" customWidth="1"/>
    <col min="26" max="26" width="9.140625" style="1" hidden="1" customWidth="1"/>
    <col min="27" max="27" width="4.8515625" style="1" customWidth="1"/>
    <col min="28" max="28" width="9.140625" style="1" hidden="1" customWidth="1"/>
    <col min="29" max="29" width="6.8515625" style="1" customWidth="1"/>
    <col min="30" max="30" width="9.140625" style="1" hidden="1" customWidth="1"/>
    <col min="31" max="31" width="9.140625" style="1" customWidth="1"/>
    <col min="32" max="32" width="28.7109375" style="1" hidden="1" customWidth="1"/>
    <col min="33" max="33" width="8.57421875" style="1" customWidth="1"/>
    <col min="34" max="34" width="9.140625" style="1" hidden="1" customWidth="1"/>
    <col min="35" max="35" width="5.140625" style="1" customWidth="1"/>
    <col min="36" max="36" width="8.421875" style="1" customWidth="1"/>
    <col min="37" max="37" width="8.140625" style="1" customWidth="1"/>
    <col min="38" max="38" width="7.57421875" style="1" customWidth="1"/>
    <col min="39" max="39" width="7.28125" style="1" customWidth="1"/>
    <col min="40" max="40" width="5.8515625" style="1" customWidth="1"/>
    <col min="41" max="41" width="7.8515625" style="1" customWidth="1"/>
    <col min="42" max="42" width="7.421875" style="1" customWidth="1"/>
    <col min="43" max="43" width="8.140625" style="1" customWidth="1"/>
    <col min="44" max="44" width="7.8515625" style="1" customWidth="1"/>
    <col min="45" max="46" width="5.140625" style="1" customWidth="1"/>
    <col min="47" max="47" width="8.8515625" style="1" customWidth="1"/>
    <col min="48" max="16384" width="9.140625" style="1" customWidth="1"/>
  </cols>
  <sheetData>
    <row r="1" spans="1:47" s="2" customFormat="1" ht="55.5" customHeight="1">
      <c r="A1" s="62"/>
      <c r="B1" s="63"/>
      <c r="C1" s="64"/>
      <c r="D1" s="64"/>
      <c r="E1" s="65"/>
      <c r="F1" s="62"/>
      <c r="G1" s="62"/>
      <c r="H1" s="62"/>
      <c r="I1" s="62"/>
      <c r="J1" s="62"/>
      <c r="K1" s="62"/>
      <c r="L1" s="66"/>
      <c r="M1" s="65"/>
      <c r="N1" s="65"/>
      <c r="O1" s="65"/>
      <c r="P1" s="65"/>
      <c r="Q1" s="65"/>
      <c r="R1" s="65"/>
      <c r="S1" s="63"/>
      <c r="T1" s="63"/>
      <c r="U1" s="63"/>
      <c r="V1" s="63"/>
      <c r="W1" s="63"/>
      <c r="X1" s="63"/>
      <c r="Y1" s="63"/>
      <c r="Z1" s="63"/>
      <c r="AA1" s="63"/>
      <c r="AB1" s="65"/>
      <c r="AC1" s="65"/>
      <c r="AD1" s="65"/>
      <c r="AE1" s="62"/>
      <c r="AF1" s="62"/>
      <c r="AG1" s="62"/>
      <c r="AH1" s="62"/>
      <c r="AI1" s="62"/>
      <c r="AJ1" s="62"/>
      <c r="AK1" s="62"/>
      <c r="AL1" s="62"/>
      <c r="AM1" s="74" t="s">
        <v>64</v>
      </c>
      <c r="AN1" s="75"/>
      <c r="AO1" s="75"/>
      <c r="AP1" s="75"/>
      <c r="AQ1" s="75"/>
      <c r="AR1" s="75"/>
      <c r="AS1" s="75"/>
      <c r="AT1" s="75"/>
      <c r="AU1" s="75"/>
    </row>
    <row r="2" spans="1:47" s="2" customFormat="1" ht="12.75" customHeight="1">
      <c r="A2" s="65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7"/>
      <c r="P2" s="64"/>
      <c r="Q2" s="64"/>
      <c r="R2" s="68"/>
      <c r="S2" s="68"/>
      <c r="T2" s="68"/>
      <c r="U2" s="67"/>
      <c r="V2" s="67"/>
      <c r="W2" s="67"/>
      <c r="X2" s="69"/>
      <c r="Y2" s="69"/>
      <c r="Z2" s="69"/>
      <c r="AA2" s="69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</row>
    <row r="3" spans="1:47" ht="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</row>
    <row r="4" spans="1:47" ht="36" customHeight="1">
      <c r="A4" s="78" t="s">
        <v>63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ht="27.75" customHeight="1">
      <c r="A5" s="79" t="s">
        <v>59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</row>
    <row r="6" spans="1:47" s="3" customFormat="1" ht="12.75" customHeight="1">
      <c r="A6" s="76" t="s">
        <v>0</v>
      </c>
      <c r="B6" s="76" t="s">
        <v>1</v>
      </c>
      <c r="C6" s="76"/>
      <c r="D6" s="76"/>
      <c r="E6" s="84" t="s">
        <v>2</v>
      </c>
      <c r="F6" s="7" t="s">
        <v>3</v>
      </c>
      <c r="G6" s="76" t="s">
        <v>3</v>
      </c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 t="s">
        <v>36</v>
      </c>
      <c r="AL6" s="76"/>
      <c r="AM6" s="76"/>
      <c r="AN6" s="76"/>
      <c r="AO6" s="76"/>
      <c r="AP6" s="76"/>
      <c r="AQ6" s="76"/>
      <c r="AR6" s="76"/>
      <c r="AS6" s="76"/>
      <c r="AT6" s="76"/>
      <c r="AU6" s="76"/>
    </row>
    <row r="7" spans="1:47" s="3" customFormat="1" ht="12.75">
      <c r="A7" s="76"/>
      <c r="B7" s="76"/>
      <c r="C7" s="76"/>
      <c r="D7" s="76"/>
      <c r="E7" s="84"/>
      <c r="F7" s="7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</row>
    <row r="8" spans="1:47" s="3" customFormat="1" ht="141.75" customHeight="1">
      <c r="A8" s="76"/>
      <c r="B8" s="76"/>
      <c r="C8" s="76"/>
      <c r="D8" s="76"/>
      <c r="E8" s="84"/>
      <c r="F8" s="76" t="s">
        <v>4</v>
      </c>
      <c r="G8" s="76"/>
      <c r="H8" s="76" t="s">
        <v>22</v>
      </c>
      <c r="I8" s="76"/>
      <c r="J8" s="77" t="s">
        <v>23</v>
      </c>
      <c r="K8" s="77"/>
      <c r="L8" s="77" t="s">
        <v>24</v>
      </c>
      <c r="M8" s="77"/>
      <c r="N8" s="77" t="s">
        <v>25</v>
      </c>
      <c r="O8" s="77"/>
      <c r="P8" s="76" t="s">
        <v>26</v>
      </c>
      <c r="Q8" s="76"/>
      <c r="R8" s="76" t="s">
        <v>27</v>
      </c>
      <c r="S8" s="76"/>
      <c r="T8" s="77" t="s">
        <v>28</v>
      </c>
      <c r="U8" s="77"/>
      <c r="V8" s="76" t="s">
        <v>29</v>
      </c>
      <c r="W8" s="76"/>
      <c r="X8" s="76" t="s">
        <v>30</v>
      </c>
      <c r="Y8" s="76"/>
      <c r="Z8" s="77" t="s">
        <v>31</v>
      </c>
      <c r="AA8" s="77"/>
      <c r="AB8" s="76" t="s">
        <v>33</v>
      </c>
      <c r="AC8" s="76"/>
      <c r="AD8" s="76" t="s">
        <v>32</v>
      </c>
      <c r="AE8" s="76"/>
      <c r="AF8" s="77" t="s">
        <v>34</v>
      </c>
      <c r="AG8" s="77"/>
      <c r="AH8" s="77" t="s">
        <v>5</v>
      </c>
      <c r="AI8" s="77"/>
      <c r="AJ8" s="5" t="s">
        <v>35</v>
      </c>
      <c r="AK8" s="80" t="s">
        <v>37</v>
      </c>
      <c r="AL8" s="80"/>
      <c r="AM8" s="81" t="s">
        <v>38</v>
      </c>
      <c r="AN8" s="81"/>
      <c r="AO8" s="81" t="s">
        <v>39</v>
      </c>
      <c r="AP8" s="81"/>
      <c r="AQ8" s="81"/>
      <c r="AR8" s="81"/>
      <c r="AS8" s="82" t="s">
        <v>40</v>
      </c>
      <c r="AT8" s="82"/>
      <c r="AU8" s="6" t="s">
        <v>41</v>
      </c>
    </row>
    <row r="9" spans="1:47" s="3" customFormat="1" ht="26.25" customHeight="1">
      <c r="A9" s="8"/>
      <c r="B9" s="9" t="s">
        <v>6</v>
      </c>
      <c r="C9" s="10" t="s">
        <v>7</v>
      </c>
      <c r="D9" s="8" t="s">
        <v>8</v>
      </c>
      <c r="E9" s="11" t="s">
        <v>9</v>
      </c>
      <c r="F9" s="12" t="s">
        <v>10</v>
      </c>
      <c r="G9" s="9" t="s">
        <v>11</v>
      </c>
      <c r="H9" s="12" t="s">
        <v>10</v>
      </c>
      <c r="I9" s="9" t="s">
        <v>11</v>
      </c>
      <c r="J9" s="12" t="s">
        <v>10</v>
      </c>
      <c r="K9" s="9" t="s">
        <v>12</v>
      </c>
      <c r="L9" s="12" t="s">
        <v>10</v>
      </c>
      <c r="M9" s="9" t="s">
        <v>12</v>
      </c>
      <c r="N9" s="12" t="s">
        <v>10</v>
      </c>
      <c r="O9" s="9" t="s">
        <v>11</v>
      </c>
      <c r="P9" s="12" t="s">
        <v>10</v>
      </c>
      <c r="Q9" s="9" t="s">
        <v>11</v>
      </c>
      <c r="R9" s="12" t="s">
        <v>10</v>
      </c>
      <c r="S9" s="9" t="s">
        <v>13</v>
      </c>
      <c r="T9" s="12" t="s">
        <v>10</v>
      </c>
      <c r="U9" s="12" t="s">
        <v>14</v>
      </c>
      <c r="V9" s="12" t="s">
        <v>10</v>
      </c>
      <c r="W9" s="12" t="s">
        <v>14</v>
      </c>
      <c r="X9" s="12" t="s">
        <v>15</v>
      </c>
      <c r="Y9" s="12" t="s">
        <v>14</v>
      </c>
      <c r="Z9" s="12" t="s">
        <v>15</v>
      </c>
      <c r="AA9" s="12" t="s">
        <v>14</v>
      </c>
      <c r="AB9" s="12" t="s">
        <v>15</v>
      </c>
      <c r="AC9" s="12" t="s">
        <v>14</v>
      </c>
      <c r="AD9" s="12" t="s">
        <v>15</v>
      </c>
      <c r="AE9" s="12" t="s">
        <v>14</v>
      </c>
      <c r="AF9" s="12" t="s">
        <v>15</v>
      </c>
      <c r="AG9" s="12" t="s">
        <v>11</v>
      </c>
      <c r="AH9" s="12" t="s">
        <v>15</v>
      </c>
      <c r="AI9" s="12"/>
      <c r="AJ9" s="12" t="s">
        <v>15</v>
      </c>
      <c r="AK9" s="12" t="s">
        <v>42</v>
      </c>
      <c r="AL9" s="12" t="s">
        <v>11</v>
      </c>
      <c r="AM9" s="12" t="s">
        <v>42</v>
      </c>
      <c r="AN9" s="13" t="s">
        <v>9</v>
      </c>
      <c r="AO9" s="12" t="s">
        <v>15</v>
      </c>
      <c r="AP9" s="12" t="s">
        <v>42</v>
      </c>
      <c r="AQ9" s="12" t="s">
        <v>43</v>
      </c>
      <c r="AR9" s="12" t="s">
        <v>44</v>
      </c>
      <c r="AS9" s="14" t="s">
        <v>15</v>
      </c>
      <c r="AT9" s="15"/>
      <c r="AU9" s="16" t="s">
        <v>15</v>
      </c>
    </row>
    <row r="10" spans="1:47" s="3" customFormat="1" ht="12.75">
      <c r="A10" s="85" t="s">
        <v>56</v>
      </c>
      <c r="B10" s="85"/>
      <c r="C10" s="85"/>
      <c r="D10" s="85"/>
      <c r="E10" s="85"/>
      <c r="F10" s="85"/>
      <c r="G10" s="85"/>
      <c r="H10" s="85"/>
      <c r="I10" s="85"/>
      <c r="J10" s="12"/>
      <c r="K10" s="9"/>
      <c r="L10" s="12"/>
      <c r="M10" s="9"/>
      <c r="N10" s="12"/>
      <c r="O10" s="9"/>
      <c r="P10" s="12"/>
      <c r="Q10" s="9"/>
      <c r="R10" s="12"/>
      <c r="S10" s="9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3"/>
      <c r="AO10" s="12"/>
      <c r="AP10" s="12"/>
      <c r="AQ10" s="12"/>
      <c r="AR10" s="12"/>
      <c r="AS10" s="14"/>
      <c r="AT10" s="15"/>
      <c r="AU10" s="16"/>
    </row>
    <row r="11" spans="1:47" s="3" customFormat="1" ht="13.5" customHeight="1">
      <c r="A11" s="17">
        <v>1</v>
      </c>
      <c r="B11" s="18" t="s">
        <v>16</v>
      </c>
      <c r="C11" s="18">
        <v>9</v>
      </c>
      <c r="D11" s="18">
        <v>2</v>
      </c>
      <c r="E11" s="19">
        <v>6424</v>
      </c>
      <c r="F11" s="20">
        <v>664.64</v>
      </c>
      <c r="G11" s="20">
        <v>1050</v>
      </c>
      <c r="H11" s="20">
        <v>0</v>
      </c>
      <c r="I11" s="20"/>
      <c r="J11" s="20">
        <v>30.6</v>
      </c>
      <c r="K11" s="20">
        <v>30</v>
      </c>
      <c r="L11" s="20"/>
      <c r="M11" s="20"/>
      <c r="N11" s="21">
        <v>540</v>
      </c>
      <c r="O11" s="21">
        <v>1200</v>
      </c>
      <c r="P11" s="21">
        <v>0</v>
      </c>
      <c r="Q11" s="21"/>
      <c r="R11" s="21">
        <v>260</v>
      </c>
      <c r="S11" s="21">
        <v>200</v>
      </c>
      <c r="T11" s="21"/>
      <c r="U11" s="21"/>
      <c r="V11" s="21">
        <v>0</v>
      </c>
      <c r="W11" s="21"/>
      <c r="X11" s="21">
        <v>0</v>
      </c>
      <c r="Y11" s="21"/>
      <c r="Z11" s="21">
        <v>500</v>
      </c>
      <c r="AA11" s="21">
        <v>1</v>
      </c>
      <c r="AB11" s="21">
        <v>0</v>
      </c>
      <c r="AC11" s="21"/>
      <c r="AD11" s="21">
        <v>60</v>
      </c>
      <c r="AE11" s="21">
        <v>3</v>
      </c>
      <c r="AF11" s="21">
        <v>247.10399999999998</v>
      </c>
      <c r="AG11" s="21">
        <v>176</v>
      </c>
      <c r="AH11" s="21"/>
      <c r="AI11" s="21"/>
      <c r="AJ11" s="22">
        <v>2102.3</v>
      </c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</row>
    <row r="12" spans="1:47" s="3" customFormat="1" ht="13.5" customHeight="1">
      <c r="A12" s="17">
        <v>2</v>
      </c>
      <c r="B12" s="18" t="s">
        <v>17</v>
      </c>
      <c r="C12" s="18">
        <v>19</v>
      </c>
      <c r="D12" s="18"/>
      <c r="E12" s="19">
        <v>9813</v>
      </c>
      <c r="F12" s="20">
        <v>874.2</v>
      </c>
      <c r="G12" s="20">
        <v>1300</v>
      </c>
      <c r="H12" s="20">
        <v>0</v>
      </c>
      <c r="I12" s="20"/>
      <c r="J12" s="20">
        <v>204</v>
      </c>
      <c r="K12" s="20">
        <v>200</v>
      </c>
      <c r="L12" s="20"/>
      <c r="M12" s="20"/>
      <c r="N12" s="21">
        <v>522</v>
      </c>
      <c r="O12" s="21">
        <v>1200</v>
      </c>
      <c r="P12" s="21">
        <v>360</v>
      </c>
      <c r="Q12" s="21">
        <v>160</v>
      </c>
      <c r="R12" s="21">
        <v>247</v>
      </c>
      <c r="S12" s="21">
        <v>190</v>
      </c>
      <c r="T12" s="21"/>
      <c r="U12" s="21"/>
      <c r="V12" s="21">
        <v>0</v>
      </c>
      <c r="W12" s="21"/>
      <c r="X12" s="21">
        <v>0</v>
      </c>
      <c r="Y12" s="21"/>
      <c r="Z12" s="21">
        <v>500</v>
      </c>
      <c r="AA12" s="21">
        <v>1</v>
      </c>
      <c r="AB12" s="21">
        <v>0</v>
      </c>
      <c r="AC12" s="21"/>
      <c r="AD12" s="21">
        <v>64.6</v>
      </c>
      <c r="AE12" s="21">
        <v>6</v>
      </c>
      <c r="AF12" s="21">
        <v>140.39999999999998</v>
      </c>
      <c r="AG12" s="21">
        <v>256</v>
      </c>
      <c r="AH12" s="21"/>
      <c r="AI12" s="21"/>
      <c r="AJ12" s="22">
        <v>2952</v>
      </c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1:47" s="3" customFormat="1" ht="13.5" customHeight="1">
      <c r="A13" s="24">
        <v>3</v>
      </c>
      <c r="B13" s="25" t="s">
        <v>18</v>
      </c>
      <c r="C13" s="25">
        <v>5</v>
      </c>
      <c r="D13" s="25"/>
      <c r="E13" s="26">
        <v>5604</v>
      </c>
      <c r="F13" s="27">
        <f>G13*0.62</f>
        <v>639.84</v>
      </c>
      <c r="G13" s="20">
        <v>1032</v>
      </c>
      <c r="H13" s="27">
        <f>I13*1450/1000</f>
        <v>130.5</v>
      </c>
      <c r="I13" s="20">
        <v>90</v>
      </c>
      <c r="J13" s="27">
        <f>K13*1.02</f>
        <v>40.8</v>
      </c>
      <c r="K13" s="20">
        <v>40</v>
      </c>
      <c r="L13" s="27"/>
      <c r="M13" s="20"/>
      <c r="N13" s="28">
        <f>O13*0.36</f>
        <v>1015.1999999999999</v>
      </c>
      <c r="O13" s="29">
        <v>2820</v>
      </c>
      <c r="P13" s="28">
        <f>Q13*2.25</f>
        <v>76.5</v>
      </c>
      <c r="Q13" s="29">
        <v>34</v>
      </c>
      <c r="R13" s="28">
        <f>S13*1.3</f>
        <v>130</v>
      </c>
      <c r="S13" s="29">
        <v>100</v>
      </c>
      <c r="T13" s="28"/>
      <c r="U13" s="29"/>
      <c r="V13" s="28">
        <f>W13*90</f>
        <v>90</v>
      </c>
      <c r="W13" s="29">
        <v>1</v>
      </c>
      <c r="X13" s="28">
        <f>Y13*500</f>
        <v>0</v>
      </c>
      <c r="Y13" s="29"/>
      <c r="Z13" s="28">
        <f>AA13*500</f>
        <v>0</v>
      </c>
      <c r="AA13" s="29"/>
      <c r="AB13" s="28">
        <f>AC13*800</f>
        <v>0</v>
      </c>
      <c r="AC13" s="29"/>
      <c r="AD13" s="28" t="e">
        <f>#REF!*#REF!+#REF!*#REF!+#REF!*#REF!+#REF!*#REF!+#REF!*#REF!+#REF!*#REF!+#REF!*#REF!+#REF!*#REF!</f>
        <v>#REF!</v>
      </c>
      <c r="AE13" s="29">
        <v>5</v>
      </c>
      <c r="AF13" s="28">
        <f>AG13*1.404</f>
        <v>285.012</v>
      </c>
      <c r="AG13" s="29">
        <v>203</v>
      </c>
      <c r="AH13" s="28"/>
      <c r="AI13" s="29"/>
      <c r="AJ13" s="30">
        <v>2351.3</v>
      </c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1:47" s="3" customFormat="1" ht="13.5" customHeight="1">
      <c r="A14" s="17">
        <v>4</v>
      </c>
      <c r="B14" s="18" t="s">
        <v>19</v>
      </c>
      <c r="C14" s="18">
        <v>29</v>
      </c>
      <c r="D14" s="18"/>
      <c r="E14" s="31">
        <v>7412</v>
      </c>
      <c r="F14" s="20">
        <v>1004.4</v>
      </c>
      <c r="G14" s="20">
        <v>1620</v>
      </c>
      <c r="H14" s="20">
        <v>0</v>
      </c>
      <c r="I14" s="20"/>
      <c r="J14" s="20">
        <v>151.2048</v>
      </c>
      <c r="K14" s="20">
        <v>148</v>
      </c>
      <c r="L14" s="20"/>
      <c r="M14" s="20"/>
      <c r="N14" s="21">
        <v>532.8</v>
      </c>
      <c r="O14" s="21">
        <v>1380</v>
      </c>
      <c r="P14" s="21">
        <v>0</v>
      </c>
      <c r="Q14" s="21"/>
      <c r="R14" s="21">
        <v>143</v>
      </c>
      <c r="S14" s="21">
        <v>110</v>
      </c>
      <c r="T14" s="21"/>
      <c r="U14" s="21"/>
      <c r="V14" s="21">
        <v>0</v>
      </c>
      <c r="W14" s="21"/>
      <c r="X14" s="21">
        <v>0</v>
      </c>
      <c r="Y14" s="21"/>
      <c r="Z14" s="21">
        <v>0</v>
      </c>
      <c r="AA14" s="21"/>
      <c r="AB14" s="21">
        <v>0</v>
      </c>
      <c r="AC14" s="21"/>
      <c r="AD14" s="21">
        <v>0</v>
      </c>
      <c r="AE14" s="21">
        <v>0</v>
      </c>
      <c r="AF14" s="21">
        <v>0</v>
      </c>
      <c r="AG14" s="21"/>
      <c r="AH14" s="21"/>
      <c r="AI14" s="21"/>
      <c r="AJ14" s="22">
        <v>1604.1</v>
      </c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</row>
    <row r="15" spans="1:47" s="3" customFormat="1" ht="13.5" customHeight="1">
      <c r="A15" s="17">
        <v>5</v>
      </c>
      <c r="B15" s="18" t="s">
        <v>19</v>
      </c>
      <c r="C15" s="18">
        <v>31</v>
      </c>
      <c r="D15" s="18"/>
      <c r="E15" s="31">
        <v>5673</v>
      </c>
      <c r="F15" s="20">
        <v>1054</v>
      </c>
      <c r="G15" s="20">
        <v>1700</v>
      </c>
      <c r="H15" s="20">
        <v>0</v>
      </c>
      <c r="I15" s="20"/>
      <c r="J15" s="20">
        <v>115.7292</v>
      </c>
      <c r="K15" s="20">
        <v>113.46000000000001</v>
      </c>
      <c r="L15" s="20"/>
      <c r="M15" s="20"/>
      <c r="N15" s="21">
        <v>486</v>
      </c>
      <c r="O15" s="21">
        <v>1250</v>
      </c>
      <c r="P15" s="21">
        <v>0</v>
      </c>
      <c r="Q15" s="21"/>
      <c r="R15" s="21">
        <v>156</v>
      </c>
      <c r="S15" s="21">
        <v>120</v>
      </c>
      <c r="T15" s="21"/>
      <c r="U15" s="21">
        <v>1</v>
      </c>
      <c r="V15" s="21">
        <v>90</v>
      </c>
      <c r="W15" s="21">
        <v>1</v>
      </c>
      <c r="X15" s="21">
        <v>0</v>
      </c>
      <c r="Y15" s="21"/>
      <c r="Z15" s="21">
        <v>0</v>
      </c>
      <c r="AA15" s="21"/>
      <c r="AB15" s="21">
        <v>0</v>
      </c>
      <c r="AC15" s="21"/>
      <c r="AD15" s="21">
        <v>0</v>
      </c>
      <c r="AE15" s="21">
        <v>0</v>
      </c>
      <c r="AF15" s="21">
        <v>0</v>
      </c>
      <c r="AG15" s="21"/>
      <c r="AH15" s="21"/>
      <c r="AI15" s="21"/>
      <c r="AJ15" s="22">
        <v>1751.1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</row>
    <row r="16" spans="1:47" s="3" customFormat="1" ht="12.75">
      <c r="A16" s="17">
        <v>6</v>
      </c>
      <c r="B16" s="18" t="s">
        <v>20</v>
      </c>
      <c r="C16" s="18">
        <v>5</v>
      </c>
      <c r="D16" s="18">
        <v>1</v>
      </c>
      <c r="E16" s="19">
        <v>4003</v>
      </c>
      <c r="F16" s="20">
        <v>496.62</v>
      </c>
      <c r="G16" s="20">
        <v>980</v>
      </c>
      <c r="H16" s="20">
        <v>0</v>
      </c>
      <c r="I16" s="20">
        <v>18</v>
      </c>
      <c r="J16" s="20">
        <v>126.48</v>
      </c>
      <c r="K16" s="20">
        <v>135</v>
      </c>
      <c r="L16" s="20"/>
      <c r="M16" s="20">
        <v>70</v>
      </c>
      <c r="N16" s="21">
        <v>426.59999999999997</v>
      </c>
      <c r="O16" s="21">
        <v>200</v>
      </c>
      <c r="P16" s="21">
        <v>0</v>
      </c>
      <c r="Q16" s="21">
        <v>65</v>
      </c>
      <c r="R16" s="21"/>
      <c r="S16" s="21">
        <v>60</v>
      </c>
      <c r="T16" s="21"/>
      <c r="U16" s="21"/>
      <c r="V16" s="21">
        <v>0</v>
      </c>
      <c r="W16" s="21"/>
      <c r="X16" s="21"/>
      <c r="Y16" s="21"/>
      <c r="Z16" s="21"/>
      <c r="AA16" s="21">
        <v>1</v>
      </c>
      <c r="AB16" s="21"/>
      <c r="AC16" s="21"/>
      <c r="AD16" s="21">
        <v>0</v>
      </c>
      <c r="AE16" s="21">
        <v>5</v>
      </c>
      <c r="AF16" s="21">
        <v>0</v>
      </c>
      <c r="AG16" s="21"/>
      <c r="AH16" s="21"/>
      <c r="AI16" s="21">
        <v>70</v>
      </c>
      <c r="AJ16" s="22">
        <v>1689.9</v>
      </c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1:47" s="3" customFormat="1" ht="12.75">
      <c r="A17" s="32" t="s">
        <v>21</v>
      </c>
      <c r="B17" s="32"/>
      <c r="C17" s="32"/>
      <c r="D17" s="32"/>
      <c r="E17" s="33">
        <f>SUM(E11:E16)</f>
        <v>38929</v>
      </c>
      <c r="F17" s="33">
        <f aca="true" t="shared" si="0" ref="F17:AI17">SUM(F11:F16)</f>
        <v>4733.7</v>
      </c>
      <c r="G17" s="33">
        <f t="shared" si="0"/>
        <v>7682</v>
      </c>
      <c r="H17" s="33">
        <f t="shared" si="0"/>
        <v>130.5</v>
      </c>
      <c r="I17" s="33">
        <f t="shared" si="0"/>
        <v>108</v>
      </c>
      <c r="J17" s="33">
        <f t="shared" si="0"/>
        <v>668.814</v>
      </c>
      <c r="K17" s="33">
        <f t="shared" si="0"/>
        <v>666.46</v>
      </c>
      <c r="L17" s="33">
        <f t="shared" si="0"/>
        <v>0</v>
      </c>
      <c r="M17" s="33">
        <f t="shared" si="0"/>
        <v>70</v>
      </c>
      <c r="N17" s="33">
        <f t="shared" si="0"/>
        <v>3522.6</v>
      </c>
      <c r="O17" s="33">
        <f t="shared" si="0"/>
        <v>8050</v>
      </c>
      <c r="P17" s="33">
        <f t="shared" si="0"/>
        <v>436.5</v>
      </c>
      <c r="Q17" s="33">
        <f t="shared" si="0"/>
        <v>259</v>
      </c>
      <c r="R17" s="33">
        <f t="shared" si="0"/>
        <v>936</v>
      </c>
      <c r="S17" s="33">
        <f t="shared" si="0"/>
        <v>780</v>
      </c>
      <c r="T17" s="33">
        <f t="shared" si="0"/>
        <v>0</v>
      </c>
      <c r="U17" s="33">
        <f t="shared" si="0"/>
        <v>1</v>
      </c>
      <c r="V17" s="33">
        <f t="shared" si="0"/>
        <v>180</v>
      </c>
      <c r="W17" s="33">
        <f t="shared" si="0"/>
        <v>2</v>
      </c>
      <c r="X17" s="33">
        <f t="shared" si="0"/>
        <v>0</v>
      </c>
      <c r="Y17" s="33">
        <f t="shared" si="0"/>
        <v>0</v>
      </c>
      <c r="Z17" s="33">
        <f t="shared" si="0"/>
        <v>1000</v>
      </c>
      <c r="AA17" s="33">
        <f t="shared" si="0"/>
        <v>3</v>
      </c>
      <c r="AB17" s="33">
        <f t="shared" si="0"/>
        <v>0</v>
      </c>
      <c r="AC17" s="33">
        <f t="shared" si="0"/>
        <v>0</v>
      </c>
      <c r="AD17" s="33" t="e">
        <f t="shared" si="0"/>
        <v>#REF!</v>
      </c>
      <c r="AE17" s="33">
        <f t="shared" si="0"/>
        <v>19</v>
      </c>
      <c r="AF17" s="33">
        <f t="shared" si="0"/>
        <v>672.516</v>
      </c>
      <c r="AG17" s="33">
        <f t="shared" si="0"/>
        <v>635</v>
      </c>
      <c r="AH17" s="33">
        <f t="shared" si="0"/>
        <v>0</v>
      </c>
      <c r="AI17" s="33">
        <f t="shared" si="0"/>
        <v>70</v>
      </c>
      <c r="AJ17" s="34">
        <f>SUM(AJ11:AJ16)</f>
        <v>12450.7</v>
      </c>
      <c r="AK17" s="35"/>
      <c r="AL17" s="36"/>
      <c r="AM17" s="37"/>
      <c r="AN17" s="36"/>
      <c r="AO17" s="38"/>
      <c r="AP17" s="39"/>
      <c r="AQ17" s="39"/>
      <c r="AR17" s="36"/>
      <c r="AS17" s="36"/>
      <c r="AT17" s="39"/>
      <c r="AU17" s="39"/>
    </row>
    <row r="18" spans="1:47" s="3" customFormat="1" ht="12.75">
      <c r="A18" s="86" t="s">
        <v>45</v>
      </c>
      <c r="B18" s="86"/>
      <c r="C18" s="86"/>
      <c r="D18" s="86"/>
      <c r="E18" s="86"/>
      <c r="F18" s="86"/>
      <c r="G18" s="86"/>
      <c r="H18" s="86"/>
      <c r="I18" s="86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</row>
    <row r="19" spans="1:47" s="3" customFormat="1" ht="13.5" customHeight="1">
      <c r="A19" s="17">
        <v>1</v>
      </c>
      <c r="B19" s="18" t="s">
        <v>17</v>
      </c>
      <c r="C19" s="40" t="s">
        <v>46</v>
      </c>
      <c r="D19" s="17">
        <v>1</v>
      </c>
      <c r="E19" s="19">
        <v>10867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5">
        <f>AL19*0.75</f>
        <v>937.5</v>
      </c>
      <c r="AL19" s="41">
        <v>1250</v>
      </c>
      <c r="AM19" s="37">
        <f>AN19*0.52</f>
        <v>686.4</v>
      </c>
      <c r="AN19" s="42">
        <v>1320</v>
      </c>
      <c r="AO19" s="38">
        <f>AQ19*1.23</f>
        <v>61.5</v>
      </c>
      <c r="AP19" s="39">
        <f>AR19*0.97</f>
        <v>194</v>
      </c>
      <c r="AQ19" s="39">
        <v>50</v>
      </c>
      <c r="AR19" s="39">
        <v>200</v>
      </c>
      <c r="AS19" s="36"/>
      <c r="AT19" s="39"/>
      <c r="AU19" s="39">
        <v>1937.4</v>
      </c>
    </row>
    <row r="20" spans="1:47" s="3" customFormat="1" ht="13.5" customHeight="1">
      <c r="A20" s="17">
        <v>2</v>
      </c>
      <c r="B20" s="18" t="s">
        <v>17</v>
      </c>
      <c r="C20" s="40" t="s">
        <v>46</v>
      </c>
      <c r="D20" s="17">
        <v>2</v>
      </c>
      <c r="E20" s="19">
        <v>10963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5">
        <f aca="true" t="shared" si="1" ref="AK20:AK42">AL20*0.75</f>
        <v>1012.5</v>
      </c>
      <c r="AL20" s="41">
        <v>1350</v>
      </c>
      <c r="AM20" s="37">
        <f aca="true" t="shared" si="2" ref="AM20:AM42">AN20*0.52</f>
        <v>494</v>
      </c>
      <c r="AN20" s="42">
        <v>950</v>
      </c>
      <c r="AO20" s="38">
        <f aca="true" t="shared" si="3" ref="AO20:AO41">AQ20*1.23</f>
        <v>61.5</v>
      </c>
      <c r="AP20" s="39">
        <f aca="true" t="shared" si="4" ref="AP20:AP42">AR20*0.97</f>
        <v>194</v>
      </c>
      <c r="AQ20" s="39">
        <v>50</v>
      </c>
      <c r="AR20" s="39">
        <v>200</v>
      </c>
      <c r="AS20" s="36"/>
      <c r="AT20" s="39"/>
      <c r="AU20" s="39">
        <v>1820</v>
      </c>
    </row>
    <row r="21" spans="1:47" s="3" customFormat="1" ht="13.5" customHeight="1">
      <c r="A21" s="17">
        <v>3</v>
      </c>
      <c r="B21" s="18" t="s">
        <v>17</v>
      </c>
      <c r="C21" s="40" t="s">
        <v>47</v>
      </c>
      <c r="D21" s="17">
        <v>1</v>
      </c>
      <c r="E21" s="19">
        <v>12569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35">
        <f t="shared" si="1"/>
        <v>1125</v>
      </c>
      <c r="AL21" s="41">
        <v>1500</v>
      </c>
      <c r="AM21" s="37">
        <f t="shared" si="2"/>
        <v>520</v>
      </c>
      <c r="AN21" s="42">
        <v>1000</v>
      </c>
      <c r="AO21" s="38">
        <f t="shared" si="3"/>
        <v>61.5</v>
      </c>
      <c r="AP21" s="39">
        <f t="shared" si="4"/>
        <v>194</v>
      </c>
      <c r="AQ21" s="39">
        <v>50</v>
      </c>
      <c r="AR21" s="39">
        <v>200</v>
      </c>
      <c r="AS21" s="36"/>
      <c r="AT21" s="39"/>
      <c r="AU21" s="39">
        <v>1958.5</v>
      </c>
    </row>
    <row r="22" spans="1:47" s="3" customFormat="1" ht="13.5" customHeight="1">
      <c r="A22" s="17">
        <v>4</v>
      </c>
      <c r="B22" s="18" t="s">
        <v>17</v>
      </c>
      <c r="C22" s="17">
        <v>5</v>
      </c>
      <c r="D22" s="17">
        <v>2</v>
      </c>
      <c r="E22" s="19">
        <v>11883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35">
        <f t="shared" si="1"/>
        <v>907.5</v>
      </c>
      <c r="AL22" s="41">
        <v>1210</v>
      </c>
      <c r="AM22" s="37">
        <f t="shared" si="2"/>
        <v>416</v>
      </c>
      <c r="AN22" s="42">
        <v>800</v>
      </c>
      <c r="AO22" s="38">
        <f t="shared" si="3"/>
        <v>61.5</v>
      </c>
      <c r="AP22" s="39">
        <f t="shared" si="4"/>
        <v>194</v>
      </c>
      <c r="AQ22" s="39">
        <v>50</v>
      </c>
      <c r="AR22" s="39">
        <v>200</v>
      </c>
      <c r="AS22" s="36"/>
      <c r="AT22" s="39"/>
      <c r="AU22" s="39">
        <v>1637</v>
      </c>
    </row>
    <row r="23" spans="1:47" s="3" customFormat="1" ht="12.75">
      <c r="A23" s="17">
        <v>5</v>
      </c>
      <c r="B23" s="18" t="s">
        <v>17</v>
      </c>
      <c r="C23" s="17">
        <v>5</v>
      </c>
      <c r="D23" s="17">
        <v>3</v>
      </c>
      <c r="E23" s="19">
        <v>10898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35">
        <f t="shared" si="1"/>
        <v>975</v>
      </c>
      <c r="AL23" s="41">
        <v>1300</v>
      </c>
      <c r="AM23" s="37">
        <f t="shared" si="2"/>
        <v>676</v>
      </c>
      <c r="AN23" s="42">
        <v>1300</v>
      </c>
      <c r="AO23" s="38">
        <f t="shared" si="3"/>
        <v>61.5</v>
      </c>
      <c r="AP23" s="39">
        <f t="shared" si="4"/>
        <v>194</v>
      </c>
      <c r="AQ23" s="38">
        <v>50</v>
      </c>
      <c r="AR23" s="39">
        <v>200</v>
      </c>
      <c r="AS23" s="36"/>
      <c r="AT23" s="39"/>
      <c r="AU23" s="39">
        <v>2124</v>
      </c>
    </row>
    <row r="24" spans="1:47" s="3" customFormat="1" ht="12.75">
      <c r="A24" s="17">
        <v>6</v>
      </c>
      <c r="B24" s="18" t="s">
        <v>48</v>
      </c>
      <c r="C24" s="17">
        <v>33</v>
      </c>
      <c r="D24" s="17">
        <v>1</v>
      </c>
      <c r="E24" s="19">
        <v>4831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35">
        <f t="shared" si="1"/>
        <v>1312.5</v>
      </c>
      <c r="AL24" s="43">
        <v>1750</v>
      </c>
      <c r="AM24" s="37">
        <f t="shared" si="2"/>
        <v>780</v>
      </c>
      <c r="AN24" s="42">
        <v>1500</v>
      </c>
      <c r="AO24" s="38">
        <f t="shared" si="3"/>
        <v>12.3</v>
      </c>
      <c r="AP24" s="39">
        <f t="shared" si="4"/>
        <v>38.8</v>
      </c>
      <c r="AQ24" s="38">
        <v>10</v>
      </c>
      <c r="AR24" s="39">
        <v>40</v>
      </c>
      <c r="AS24" s="36"/>
      <c r="AT24" s="39"/>
      <c r="AU24" s="39">
        <v>2143.6</v>
      </c>
    </row>
    <row r="25" spans="1:47" s="3" customFormat="1" ht="12.75">
      <c r="A25" s="17">
        <v>7</v>
      </c>
      <c r="B25" s="18" t="s">
        <v>49</v>
      </c>
      <c r="C25" s="17">
        <v>20</v>
      </c>
      <c r="D25" s="17">
        <v>3</v>
      </c>
      <c r="E25" s="31">
        <v>5290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35">
        <f t="shared" si="1"/>
        <v>1312.5</v>
      </c>
      <c r="AL25" s="43">
        <v>1750</v>
      </c>
      <c r="AM25" s="37">
        <f t="shared" si="2"/>
        <v>0</v>
      </c>
      <c r="AN25" s="41"/>
      <c r="AO25" s="38">
        <f t="shared" si="3"/>
        <v>49.2</v>
      </c>
      <c r="AP25" s="39">
        <f t="shared" si="4"/>
        <v>87.3</v>
      </c>
      <c r="AQ25" s="38">
        <v>40</v>
      </c>
      <c r="AR25" s="41">
        <v>90</v>
      </c>
      <c r="AS25" s="36"/>
      <c r="AT25" s="39"/>
      <c r="AU25" s="39">
        <v>1507</v>
      </c>
    </row>
    <row r="26" spans="1:47" s="3" customFormat="1" ht="12.75">
      <c r="A26" s="17">
        <v>8</v>
      </c>
      <c r="B26" s="23" t="s">
        <v>50</v>
      </c>
      <c r="C26" s="44">
        <v>26</v>
      </c>
      <c r="D26" s="45">
        <v>1</v>
      </c>
      <c r="E26" s="45">
        <v>11538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35">
        <f t="shared" si="1"/>
        <v>1777.5</v>
      </c>
      <c r="AL26" s="39">
        <v>2370</v>
      </c>
      <c r="AM26" s="37">
        <f t="shared" si="2"/>
        <v>390</v>
      </c>
      <c r="AN26" s="46">
        <v>750</v>
      </c>
      <c r="AO26" s="38">
        <f t="shared" si="3"/>
        <v>313.65</v>
      </c>
      <c r="AP26" s="39">
        <f t="shared" si="4"/>
        <v>0</v>
      </c>
      <c r="AQ26" s="38">
        <v>255</v>
      </c>
      <c r="AR26" s="39"/>
      <c r="AS26" s="36"/>
      <c r="AT26" s="39"/>
      <c r="AU26" s="39">
        <v>2575.4</v>
      </c>
    </row>
    <row r="27" spans="1:47" s="3" customFormat="1" ht="12.75">
      <c r="A27" s="17">
        <v>9</v>
      </c>
      <c r="B27" s="23" t="s">
        <v>50</v>
      </c>
      <c r="C27" s="44">
        <v>26</v>
      </c>
      <c r="D27" s="45">
        <v>3</v>
      </c>
      <c r="E27" s="45">
        <v>7325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35">
        <f t="shared" si="1"/>
        <v>210</v>
      </c>
      <c r="AL27" s="39">
        <v>280</v>
      </c>
      <c r="AM27" s="37">
        <f t="shared" si="2"/>
        <v>208</v>
      </c>
      <c r="AN27" s="46">
        <v>400</v>
      </c>
      <c r="AO27" s="38">
        <f t="shared" si="3"/>
        <v>18.45</v>
      </c>
      <c r="AP27" s="39">
        <f t="shared" si="4"/>
        <v>0</v>
      </c>
      <c r="AQ27" s="39">
        <v>15</v>
      </c>
      <c r="AR27" s="39"/>
      <c r="AS27" s="36"/>
      <c r="AT27" s="39"/>
      <c r="AU27" s="39">
        <v>494.45</v>
      </c>
    </row>
    <row r="28" spans="1:47" s="3" customFormat="1" ht="12.75">
      <c r="A28" s="17">
        <v>10</v>
      </c>
      <c r="B28" s="23" t="s">
        <v>50</v>
      </c>
      <c r="C28" s="44">
        <v>26</v>
      </c>
      <c r="D28" s="45">
        <v>4</v>
      </c>
      <c r="E28" s="45">
        <v>12618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35">
        <f t="shared" si="1"/>
        <v>600</v>
      </c>
      <c r="AL28" s="39">
        <v>800</v>
      </c>
      <c r="AM28" s="37">
        <f t="shared" si="2"/>
        <v>216.84</v>
      </c>
      <c r="AN28" s="46">
        <v>417</v>
      </c>
      <c r="AO28" s="38">
        <f t="shared" si="3"/>
        <v>61.5</v>
      </c>
      <c r="AP28" s="39">
        <f t="shared" si="4"/>
        <v>0</v>
      </c>
      <c r="AQ28" s="39">
        <v>50</v>
      </c>
      <c r="AR28" s="39"/>
      <c r="AS28" s="36"/>
      <c r="AT28" s="39"/>
      <c r="AU28" s="39">
        <v>878.34</v>
      </c>
    </row>
    <row r="29" spans="1:47" s="3" customFormat="1" ht="12.75">
      <c r="A29" s="17">
        <v>11</v>
      </c>
      <c r="B29" s="23" t="s">
        <v>51</v>
      </c>
      <c r="C29" s="45">
        <v>25</v>
      </c>
      <c r="D29" s="45">
        <v>1</v>
      </c>
      <c r="E29" s="45">
        <v>3786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35">
        <f t="shared" si="1"/>
        <v>412.5</v>
      </c>
      <c r="AL29" s="39">
        <v>550</v>
      </c>
      <c r="AM29" s="37">
        <f t="shared" si="2"/>
        <v>780</v>
      </c>
      <c r="AN29" s="45">
        <v>1500</v>
      </c>
      <c r="AO29" s="38">
        <f t="shared" si="3"/>
        <v>221.4</v>
      </c>
      <c r="AP29" s="39">
        <f t="shared" si="4"/>
        <v>0</v>
      </c>
      <c r="AQ29" s="39">
        <v>180</v>
      </c>
      <c r="AR29" s="39"/>
      <c r="AS29" s="36"/>
      <c r="AT29" s="39"/>
      <c r="AU29" s="39">
        <v>1848.9</v>
      </c>
    </row>
    <row r="30" spans="1:47" s="3" customFormat="1" ht="12.75">
      <c r="A30" s="17">
        <v>12</v>
      </c>
      <c r="B30" s="47" t="s">
        <v>16</v>
      </c>
      <c r="C30" s="36">
        <v>3</v>
      </c>
      <c r="D30" s="36"/>
      <c r="E30" s="19">
        <v>5514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35">
        <f t="shared" si="1"/>
        <v>487.5</v>
      </c>
      <c r="AL30" s="20">
        <v>650</v>
      </c>
      <c r="AM30" s="37">
        <f t="shared" si="2"/>
        <v>312</v>
      </c>
      <c r="AN30" s="41">
        <v>600</v>
      </c>
      <c r="AO30" s="38">
        <f t="shared" si="3"/>
        <v>0</v>
      </c>
      <c r="AP30" s="39">
        <f t="shared" si="4"/>
        <v>0</v>
      </c>
      <c r="AQ30" s="36"/>
      <c r="AR30" s="36"/>
      <c r="AS30" s="36"/>
      <c r="AT30" s="39"/>
      <c r="AU30" s="39">
        <v>1031.5</v>
      </c>
    </row>
    <row r="31" spans="1:47" s="3" customFormat="1" ht="12.75">
      <c r="A31" s="17">
        <v>13</v>
      </c>
      <c r="B31" s="23" t="s">
        <v>52</v>
      </c>
      <c r="C31" s="36">
        <v>7</v>
      </c>
      <c r="D31" s="36">
        <v>3</v>
      </c>
      <c r="E31" s="36">
        <v>8777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35">
        <f t="shared" si="1"/>
        <v>525</v>
      </c>
      <c r="AL31" s="36">
        <v>700</v>
      </c>
      <c r="AM31" s="37">
        <f t="shared" si="2"/>
        <v>104</v>
      </c>
      <c r="AN31" s="36">
        <v>200</v>
      </c>
      <c r="AO31" s="38">
        <f t="shared" si="3"/>
        <v>147.6</v>
      </c>
      <c r="AP31" s="39">
        <f t="shared" si="4"/>
        <v>0</v>
      </c>
      <c r="AQ31" s="39">
        <v>120</v>
      </c>
      <c r="AR31" s="36"/>
      <c r="AS31" s="36"/>
      <c r="AT31" s="39"/>
      <c r="AU31" s="39">
        <v>820.1</v>
      </c>
    </row>
    <row r="32" spans="1:47" s="3" customFormat="1" ht="12.75">
      <c r="A32" s="17">
        <v>14</v>
      </c>
      <c r="B32" s="18" t="s">
        <v>52</v>
      </c>
      <c r="C32" s="17">
        <v>7</v>
      </c>
      <c r="D32" s="40" t="s">
        <v>53</v>
      </c>
      <c r="E32" s="19">
        <v>5429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35">
        <f t="shared" si="1"/>
        <v>300</v>
      </c>
      <c r="AL32" s="20">
        <v>400</v>
      </c>
      <c r="AM32" s="37">
        <f t="shared" si="2"/>
        <v>104</v>
      </c>
      <c r="AN32" s="41">
        <v>200</v>
      </c>
      <c r="AO32" s="38">
        <f t="shared" si="3"/>
        <v>0</v>
      </c>
      <c r="AP32" s="39">
        <f t="shared" si="4"/>
        <v>0</v>
      </c>
      <c r="AQ32" s="36"/>
      <c r="AR32" s="36"/>
      <c r="AS32" s="36"/>
      <c r="AT32" s="39"/>
      <c r="AU32" s="39">
        <v>404</v>
      </c>
    </row>
    <row r="33" spans="1:47" s="3" customFormat="1" ht="12.75">
      <c r="A33" s="17">
        <v>15</v>
      </c>
      <c r="B33" s="23" t="s">
        <v>52</v>
      </c>
      <c r="C33" s="36">
        <v>13</v>
      </c>
      <c r="D33" s="36"/>
      <c r="E33" s="36">
        <v>7729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35">
        <f t="shared" si="1"/>
        <v>300</v>
      </c>
      <c r="AL33" s="36">
        <v>400</v>
      </c>
      <c r="AM33" s="37">
        <f t="shared" si="2"/>
        <v>436.8</v>
      </c>
      <c r="AN33" s="48">
        <v>840</v>
      </c>
      <c r="AO33" s="38">
        <f t="shared" si="3"/>
        <v>332.1</v>
      </c>
      <c r="AP33" s="39">
        <f t="shared" si="4"/>
        <v>0</v>
      </c>
      <c r="AQ33" s="39">
        <v>270</v>
      </c>
      <c r="AR33" s="36"/>
      <c r="AS33" s="36"/>
      <c r="AT33" s="39"/>
      <c r="AU33" s="39">
        <v>1068.9</v>
      </c>
    </row>
    <row r="34" spans="1:47" s="3" customFormat="1" ht="12.75">
      <c r="A34" s="17">
        <v>16</v>
      </c>
      <c r="B34" s="49" t="s">
        <v>49</v>
      </c>
      <c r="C34" s="50">
        <v>4</v>
      </c>
      <c r="D34" s="36"/>
      <c r="E34" s="51">
        <v>9409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35">
        <f t="shared" si="1"/>
        <v>412.5</v>
      </c>
      <c r="AL34" s="36">
        <v>550</v>
      </c>
      <c r="AM34" s="37">
        <f t="shared" si="2"/>
        <v>0</v>
      </c>
      <c r="AN34" s="36"/>
      <c r="AO34" s="38">
        <f t="shared" si="3"/>
        <v>43.05</v>
      </c>
      <c r="AP34" s="39">
        <f t="shared" si="4"/>
        <v>0</v>
      </c>
      <c r="AQ34" s="39">
        <v>35</v>
      </c>
      <c r="AR34" s="36"/>
      <c r="AS34" s="36"/>
      <c r="AT34" s="39"/>
      <c r="AU34" s="39">
        <v>506.3</v>
      </c>
    </row>
    <row r="35" spans="1:47" s="3" customFormat="1" ht="12.75">
      <c r="A35" s="17">
        <v>17</v>
      </c>
      <c r="B35" s="49" t="s">
        <v>49</v>
      </c>
      <c r="C35" s="50">
        <v>6</v>
      </c>
      <c r="D35" s="36"/>
      <c r="E35" s="51">
        <v>9156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35">
        <f t="shared" si="1"/>
        <v>412.5</v>
      </c>
      <c r="AL35" s="36">
        <v>550</v>
      </c>
      <c r="AM35" s="37">
        <f t="shared" si="2"/>
        <v>104</v>
      </c>
      <c r="AN35" s="36">
        <v>200</v>
      </c>
      <c r="AO35" s="38">
        <f t="shared" si="3"/>
        <v>61.5</v>
      </c>
      <c r="AP35" s="39">
        <f t="shared" si="4"/>
        <v>0</v>
      </c>
      <c r="AQ35" s="39">
        <v>50</v>
      </c>
      <c r="AR35" s="36"/>
      <c r="AS35" s="36"/>
      <c r="AT35" s="39"/>
      <c r="AU35" s="39">
        <v>578</v>
      </c>
    </row>
    <row r="36" spans="1:47" s="3" customFormat="1" ht="12.75">
      <c r="A36" s="17">
        <v>18</v>
      </c>
      <c r="B36" s="49" t="s">
        <v>49</v>
      </c>
      <c r="C36" s="50">
        <v>8</v>
      </c>
      <c r="D36" s="36"/>
      <c r="E36" s="51">
        <v>10055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35">
        <f t="shared" si="1"/>
        <v>750</v>
      </c>
      <c r="AL36" s="36">
        <v>1000</v>
      </c>
      <c r="AM36" s="37">
        <f t="shared" si="2"/>
        <v>0</v>
      </c>
      <c r="AN36" s="36"/>
      <c r="AO36" s="38">
        <f t="shared" si="3"/>
        <v>49.2</v>
      </c>
      <c r="AP36" s="39">
        <f t="shared" si="4"/>
        <v>0</v>
      </c>
      <c r="AQ36" s="39">
        <v>40</v>
      </c>
      <c r="AR36" s="36"/>
      <c r="AS36" s="36"/>
      <c r="AT36" s="39"/>
      <c r="AU36" s="39">
        <v>799.2</v>
      </c>
    </row>
    <row r="37" spans="1:47" s="3" customFormat="1" ht="12.75">
      <c r="A37" s="17">
        <v>19</v>
      </c>
      <c r="B37" s="49" t="s">
        <v>54</v>
      </c>
      <c r="C37" s="50">
        <v>23</v>
      </c>
      <c r="D37" s="36"/>
      <c r="E37" s="51">
        <v>5427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35">
        <f t="shared" si="1"/>
        <v>750</v>
      </c>
      <c r="AL37" s="36">
        <v>1000</v>
      </c>
      <c r="AM37" s="37">
        <f t="shared" si="2"/>
        <v>312</v>
      </c>
      <c r="AN37" s="36">
        <v>600</v>
      </c>
      <c r="AO37" s="38">
        <f t="shared" si="3"/>
        <v>282.9</v>
      </c>
      <c r="AP37" s="39">
        <f t="shared" si="4"/>
        <v>0</v>
      </c>
      <c r="AQ37" s="39">
        <v>230</v>
      </c>
      <c r="AR37" s="36"/>
      <c r="AS37" s="36"/>
      <c r="AT37" s="39"/>
      <c r="AU37" s="39">
        <v>1344.9</v>
      </c>
    </row>
    <row r="38" spans="1:47" s="3" customFormat="1" ht="12.75">
      <c r="A38" s="17">
        <v>20</v>
      </c>
      <c r="B38" s="49" t="s">
        <v>16</v>
      </c>
      <c r="C38" s="50">
        <v>5</v>
      </c>
      <c r="D38" s="36">
        <v>1</v>
      </c>
      <c r="E38" s="51">
        <v>1879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5">
        <f t="shared" si="1"/>
        <v>526.5</v>
      </c>
      <c r="AL38" s="36">
        <v>702</v>
      </c>
      <c r="AM38" s="37">
        <f t="shared" si="2"/>
        <v>260</v>
      </c>
      <c r="AN38" s="36">
        <v>500</v>
      </c>
      <c r="AO38" s="38">
        <f t="shared" si="3"/>
        <v>0</v>
      </c>
      <c r="AP38" s="39">
        <f t="shared" si="4"/>
        <v>38.8</v>
      </c>
      <c r="AQ38" s="39"/>
      <c r="AR38" s="36">
        <v>40</v>
      </c>
      <c r="AS38" s="36"/>
      <c r="AT38" s="39"/>
      <c r="AU38" s="39">
        <v>1028.3</v>
      </c>
    </row>
    <row r="39" spans="1:47" s="3" customFormat="1" ht="12.75">
      <c r="A39" s="17">
        <v>21</v>
      </c>
      <c r="B39" s="49" t="s">
        <v>16</v>
      </c>
      <c r="C39" s="50">
        <v>7</v>
      </c>
      <c r="D39" s="36">
        <v>1</v>
      </c>
      <c r="E39" s="51">
        <v>2395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>
        <f t="shared" si="1"/>
        <v>525</v>
      </c>
      <c r="AL39" s="36">
        <v>700</v>
      </c>
      <c r="AM39" s="37">
        <f t="shared" si="2"/>
        <v>327.6</v>
      </c>
      <c r="AN39" s="48">
        <v>630</v>
      </c>
      <c r="AO39" s="38">
        <f t="shared" si="3"/>
        <v>0</v>
      </c>
      <c r="AP39" s="39">
        <f t="shared" si="4"/>
        <v>29.099999999999998</v>
      </c>
      <c r="AQ39" s="39"/>
      <c r="AR39" s="36">
        <v>30</v>
      </c>
      <c r="AS39" s="36"/>
      <c r="AT39" s="39"/>
      <c r="AU39" s="39">
        <v>881.7</v>
      </c>
    </row>
    <row r="40" spans="1:47" s="3" customFormat="1" ht="12.75">
      <c r="A40" s="17">
        <v>22</v>
      </c>
      <c r="B40" s="49" t="s">
        <v>16</v>
      </c>
      <c r="C40" s="50">
        <v>27</v>
      </c>
      <c r="D40" s="36"/>
      <c r="E40" s="51">
        <v>7960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35">
        <f t="shared" si="1"/>
        <v>750</v>
      </c>
      <c r="AL40" s="36">
        <v>1000</v>
      </c>
      <c r="AM40" s="37">
        <f t="shared" si="2"/>
        <v>416</v>
      </c>
      <c r="AN40" s="36">
        <v>800</v>
      </c>
      <c r="AO40" s="38">
        <f t="shared" si="3"/>
        <v>0</v>
      </c>
      <c r="AP40" s="39">
        <f t="shared" si="4"/>
        <v>48.5</v>
      </c>
      <c r="AQ40" s="39"/>
      <c r="AR40" s="36">
        <v>50</v>
      </c>
      <c r="AS40" s="36"/>
      <c r="AT40" s="39"/>
      <c r="AU40" s="39">
        <v>1214.5</v>
      </c>
    </row>
    <row r="41" spans="1:47" s="3" customFormat="1" ht="12.75">
      <c r="A41" s="17">
        <v>23</v>
      </c>
      <c r="B41" s="49" t="s">
        <v>55</v>
      </c>
      <c r="C41" s="50">
        <v>46</v>
      </c>
      <c r="D41" s="36">
        <v>1</v>
      </c>
      <c r="E41" s="51">
        <v>6827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35">
        <f t="shared" si="1"/>
        <v>675</v>
      </c>
      <c r="AL41" s="36">
        <v>900</v>
      </c>
      <c r="AM41" s="37">
        <f t="shared" si="2"/>
        <v>208</v>
      </c>
      <c r="AN41" s="36">
        <v>400</v>
      </c>
      <c r="AO41" s="38">
        <f t="shared" si="3"/>
        <v>86.1</v>
      </c>
      <c r="AP41" s="39">
        <f t="shared" si="4"/>
        <v>0</v>
      </c>
      <c r="AQ41" s="39">
        <v>70</v>
      </c>
      <c r="AR41" s="36"/>
      <c r="AS41" s="36"/>
      <c r="AT41" s="39"/>
      <c r="AU41" s="39">
        <v>1099.6</v>
      </c>
    </row>
    <row r="42" spans="1:47" s="3" customFormat="1" ht="12.75">
      <c r="A42" s="17">
        <v>24</v>
      </c>
      <c r="B42" s="49" t="s">
        <v>55</v>
      </c>
      <c r="C42" s="50">
        <v>46</v>
      </c>
      <c r="D42" s="36">
        <v>4</v>
      </c>
      <c r="E42" s="51">
        <v>3062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35">
        <f t="shared" si="1"/>
        <v>600</v>
      </c>
      <c r="AL42" s="36">
        <v>800</v>
      </c>
      <c r="AM42" s="37">
        <f t="shared" si="2"/>
        <v>260</v>
      </c>
      <c r="AN42" s="36">
        <v>500</v>
      </c>
      <c r="AO42" s="38">
        <f>AQ42*1.23+0.41</f>
        <v>74.21</v>
      </c>
      <c r="AP42" s="39">
        <f t="shared" si="4"/>
        <v>0</v>
      </c>
      <c r="AQ42" s="39">
        <v>60</v>
      </c>
      <c r="AR42" s="36"/>
      <c r="AS42" s="36"/>
      <c r="AT42" s="39"/>
      <c r="AU42" s="39">
        <v>934.21</v>
      </c>
    </row>
    <row r="43" spans="1:47" s="4" customFormat="1" ht="12.75">
      <c r="A43" s="52" t="s">
        <v>58</v>
      </c>
      <c r="B43" s="53"/>
      <c r="C43" s="52"/>
      <c r="D43" s="54"/>
      <c r="E43" s="55">
        <f>SUM(E11:E42)</f>
        <v>264045</v>
      </c>
      <c r="F43" s="55">
        <f>SUM(F11:F42)</f>
        <v>9467.4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>
        <f>SUM(AK11:AK42)</f>
        <v>17596.5</v>
      </c>
      <c r="AL43" s="56">
        <f>SUM(AL11:AL42)</f>
        <v>23462</v>
      </c>
      <c r="AM43" s="55">
        <f>SUM(AM11:AM42)</f>
        <v>8011.64</v>
      </c>
      <c r="AN43" s="56">
        <f>SUM(AN11:AN42)</f>
        <v>15407</v>
      </c>
      <c r="AO43" s="55">
        <f aca="true" t="shared" si="5" ref="AO43:AT43">SUM(AO11:AO42)</f>
        <v>2060.66</v>
      </c>
      <c r="AP43" s="55">
        <f t="shared" si="5"/>
        <v>1212.4999999999998</v>
      </c>
      <c r="AQ43" s="55">
        <f t="shared" si="5"/>
        <v>1675</v>
      </c>
      <c r="AR43" s="55">
        <f t="shared" si="5"/>
        <v>1250</v>
      </c>
      <c r="AS43" s="55">
        <f t="shared" si="5"/>
        <v>0</v>
      </c>
      <c r="AT43" s="55">
        <f t="shared" si="5"/>
        <v>0</v>
      </c>
      <c r="AU43" s="55">
        <v>30635.8</v>
      </c>
    </row>
    <row r="44" spans="1:47" s="3" customFormat="1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</row>
    <row r="45" spans="1:47" s="3" customFormat="1" ht="12.75">
      <c r="A45" s="57"/>
      <c r="B45" s="58" t="s">
        <v>60</v>
      </c>
      <c r="C45" s="58"/>
      <c r="D45" s="58"/>
      <c r="E45" s="59">
        <v>7603.5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</row>
    <row r="46" spans="1:47" s="3" customFormat="1" ht="12.75">
      <c r="A46" s="57"/>
      <c r="B46" s="58" t="s">
        <v>61</v>
      </c>
      <c r="C46" s="58"/>
      <c r="D46" s="58"/>
      <c r="E46" s="59">
        <v>12450.7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</row>
    <row r="47" spans="1:47" ht="14.25">
      <c r="A47" s="57"/>
      <c r="B47" s="58" t="s">
        <v>62</v>
      </c>
      <c r="C47" s="58"/>
      <c r="D47" s="58"/>
      <c r="E47" s="59">
        <v>30635.8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</row>
    <row r="48" spans="1:47" s="3" customFormat="1" ht="12.75">
      <c r="A48" s="57"/>
      <c r="B48" s="58"/>
      <c r="C48" s="60" t="s">
        <v>57</v>
      </c>
      <c r="D48" s="60"/>
      <c r="E48" s="61">
        <v>50690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</row>
    <row r="50" spans="1:47" s="73" customFormat="1" ht="18">
      <c r="A50" s="72" t="s">
        <v>65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 t="s">
        <v>66</v>
      </c>
      <c r="AU50" s="72"/>
    </row>
    <row r="52" ht="14.25">
      <c r="A52" s="71"/>
    </row>
    <row r="93" spans="1:4" ht="14.25">
      <c r="A93" s="83"/>
      <c r="B93" s="83"/>
      <c r="C93" s="83"/>
      <c r="D93" s="83"/>
    </row>
  </sheetData>
  <sheetProtection/>
  <mergeCells count="30">
    <mergeCell ref="AM8:AN8"/>
    <mergeCell ref="N8:O8"/>
    <mergeCell ref="AB8:AC8"/>
    <mergeCell ref="Z8:AA8"/>
    <mergeCell ref="L8:M8"/>
    <mergeCell ref="R8:S8"/>
    <mergeCell ref="X8:Y8"/>
    <mergeCell ref="V8:W8"/>
    <mergeCell ref="T8:U8"/>
    <mergeCell ref="P8:Q8"/>
    <mergeCell ref="A93:D93"/>
    <mergeCell ref="F8:G8"/>
    <mergeCell ref="H8:I8"/>
    <mergeCell ref="J8:K8"/>
    <mergeCell ref="A6:A8"/>
    <mergeCell ref="E6:E8"/>
    <mergeCell ref="A10:I10"/>
    <mergeCell ref="A18:I18"/>
    <mergeCell ref="G6:AJ7"/>
    <mergeCell ref="B6:D8"/>
    <mergeCell ref="AM1:AU1"/>
    <mergeCell ref="AD8:AE8"/>
    <mergeCell ref="AF8:AG8"/>
    <mergeCell ref="AH8:AI8"/>
    <mergeCell ref="A4:AU4"/>
    <mergeCell ref="A5:AU5"/>
    <mergeCell ref="AK8:AL8"/>
    <mergeCell ref="AO8:AR8"/>
    <mergeCell ref="AS8:AT8"/>
    <mergeCell ref="AK6:AU7"/>
  </mergeCells>
  <printOptions/>
  <pageMargins left="0.7874015748031497" right="0.11811023622047245" top="0.7480314960629921" bottom="0.7480314960629921" header="0.31496062992125984" footer="0.31496062992125984"/>
  <pageSetup horizontalDpi="600" verticalDpi="600" orientation="landscape" paperSize="9" scale="53" r:id="rId3"/>
  <rowBreaks count="1" manualBreakCount="1">
    <brk id="50" max="4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Generozova</dc:creator>
  <cp:keywords/>
  <dc:description/>
  <cp:lastModifiedBy>Алпеева </cp:lastModifiedBy>
  <cp:lastPrinted>2012-11-29T08:29:38Z</cp:lastPrinted>
  <dcterms:created xsi:type="dcterms:W3CDTF">2012-09-22T11:01:45Z</dcterms:created>
  <dcterms:modified xsi:type="dcterms:W3CDTF">2012-11-29T08:30:24Z</dcterms:modified>
  <cp:category/>
  <cp:version/>
  <cp:contentType/>
  <cp:contentStatus/>
</cp:coreProperties>
</file>